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I\PRESTAÇÃO DE CONTAS\ARQUIVO SIPEF\ARQUIVO ANEXO III E FLUXO DE CAIXA\HEMORREDE\2025\3 - MARÇO\"/>
    </mc:Choice>
  </mc:AlternateContent>
  <xr:revisionPtr revIDLastSave="0" documentId="13_ncr:1_{2CD0D05B-F636-4918-93F8-80EDACC96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.2025" sheetId="1" r:id="rId1"/>
  </sheets>
  <definedNames>
    <definedName name="_xlnm.Print_Area" localSheetId="0">'03.2025'!$A$1:$C$163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53" i="1"/>
  <c r="B45" i="1"/>
  <c r="B147" i="1" l="1"/>
  <c r="B37" i="1" l="1"/>
  <c r="B67" i="1"/>
  <c r="B78" i="1"/>
  <c r="B87" i="1" s="1"/>
  <c r="B96" i="1"/>
  <c r="B119" i="1" s="1"/>
  <c r="B135" i="1"/>
  <c r="B137" i="1"/>
  <c r="B27" i="1"/>
  <c r="B25" i="1"/>
  <c r="B149" i="1" l="1"/>
  <c r="B39" i="1"/>
  <c r="B126" i="1"/>
  <c r="B75" i="1"/>
  <c r="B42" i="1"/>
  <c r="B64" i="1" l="1"/>
  <c r="B127" i="1"/>
  <c r="B150" i="1" l="1"/>
</calcChain>
</file>

<file path=xl/sharedStrings.xml><?xml version="1.0" encoding="utf-8"?>
<sst xmlns="http://schemas.openxmlformats.org/spreadsheetml/2006/main" count="142" uniqueCount="142">
  <si>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</si>
  <si>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</si>
  <si>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</si>
  <si>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</si>
  <si>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</si>
  <si>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</si>
  <si>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</si>
  <si>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</si>
  <si>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</si>
  <si>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</si>
  <si>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</si>
  <si>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</si>
  <si>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</si>
  <si>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</si>
  <si>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</si>
  <si>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SALDO ANTERIOR (1= 1.1 + 1.2 + 1.3)</t>
  </si>
  <si>
    <t>2.ENTRADAS DE RECURSOS FINANCEIROS</t>
  </si>
  <si>
    <t xml:space="preserve">2.1 Repasse - CUSTEIO  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</si>
  <si>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</si>
  <si>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</si>
  <si>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</si>
  <si>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</si>
  <si>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</si>
  <si>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</si>
  <si>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</si>
  <si>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</si>
  <si>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</si>
  <si>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</si>
  <si>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</si>
  <si>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</si>
  <si>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</si>
  <si>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</si>
  <si>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</si>
  <si>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</si>
  <si>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</si>
  <si>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</si>
  <si>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</si>
  <si>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</si>
  <si>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</si>
  <si>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</si>
  <si>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</si>
  <si>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</si>
  <si>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</si>
  <si>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</si>
  <si>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</si>
  <si>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</si>
  <si>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</si>
  <si>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</si>
  <si>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</si>
  <si>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</si>
  <si>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</si>
  <si>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</si>
  <si>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</si>
  <si>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</si>
  <si>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</si>
  <si>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</si>
  <si>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</si>
  <si>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</si>
  <si>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</si>
  <si>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</si>
  <si>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</si>
  <si>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</si>
  <si>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</si>
  <si>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</si>
  <si>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</si>
  <si>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</si>
  <si>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</si>
  <si>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</si>
  <si>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</si>
  <si>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</si>
  <si>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</si>
  <si>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</si>
  <si>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</si>
  <si>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</si>
  <si>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</si>
  <si>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</si>
  <si>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</si>
  <si>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</si>
  <si>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</si>
  <si>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</si>
  <si>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</si>
  <si>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</si>
  <si>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</si>
  <si>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</si>
  <si>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</si>
  <si>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</si>
  <si>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</si>
  <si>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</si>
  <si>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</si>
  <si>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</si>
  <si>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</si>
  <si>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</si>
  <si>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</si>
  <si>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</si>
  <si>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</si>
  <si>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</si>
  <si>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</si>
  <si>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</si>
  <si>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</si>
  <si>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</si>
  <si>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</si>
  <si>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</si>
  <si>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</si>
  <si>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5.1.8.15 - Outras Saídas</t>
  </si>
  <si>
    <t>2.5.8 - Devolução de Pagamento Indevido</t>
  </si>
  <si>
    <t>2.5.9 - Recursos Extracontratuais</t>
  </si>
  <si>
    <t xml:space="preserve">2.5.7 - Desbloqueio Judicial </t>
  </si>
  <si>
    <t>2.5.10 - Outras Entradas</t>
  </si>
  <si>
    <t xml:space="preserve">5.1.8.16 - Custas Processuais </t>
  </si>
  <si>
    <t>2.1 .1 - Conta Corrente Custeio - 12 / 003 /6836-5</t>
  </si>
  <si>
    <t>5.1.8.17 - Devolução do Saldo de Caixa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</si>
  <si>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</si>
  <si>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</si>
  <si>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</si>
  <si>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</si>
  <si>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</si>
  <si>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</si>
  <si>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</si>
  <si>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</si>
  <si>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t>1.2.1 -  CUSTEIO - 0012 / 003 / 00003484-6</t>
  </si>
  <si>
    <t>7.2.1 -  CUSTEIO - 0012 / 003 / 00003484-6</t>
  </si>
  <si>
    <t>3.1.5 -Conta Fic Giro - Custeio 0012 / 003 / 00003484-6</t>
  </si>
  <si>
    <t>3.1.6 - Conta Fic Giro Fundo Trab. Rescisório - 0012 / 003 / 00003556-7</t>
  </si>
  <si>
    <t xml:space="preserve">4.1.3 - Fundo Rescisório - Rede HEMO-CSC - 2512 / 1388 / 000738994453 - 7 </t>
  </si>
  <si>
    <t>4.1.4 - Outras Receitas - Entidades Privadas -  2512 / 1388 / 000739012914 - 0</t>
  </si>
  <si>
    <t>4.1.5 - CUSTEIO 0012 / 003 / 00003484-6</t>
  </si>
  <si>
    <t>4.1.6 -  FUNDO TRAB. RESCISÓRIO - 0012 / 003 / 00003556-7</t>
  </si>
  <si>
    <t>4.1.7 -Conta Fic Giro - Custeio 0012 / 003 / 00003484-6</t>
  </si>
  <si>
    <t>4.1.8 - Conta Fic Giro Fundo Trab. Rescisório - 0012 / 003 / 00003556-7</t>
  </si>
  <si>
    <t>2.3.5 -Conta Fic Giro - Custeio 0012 / 003 / 00003484-6</t>
  </si>
  <si>
    <t>2.3.6 - Conta Fic Giro Fundo Trab. Rescisório - 0012 / 003 / 00003556-7</t>
  </si>
  <si>
    <t>1.2.6 -CONTA FUNDO TRAB. RESCISÓRIO - 0012 / 003 / 00003556-7</t>
  </si>
  <si>
    <t>1.2.7 -Conta Fic Giro - Custeio 0012 / 003 / 00003484-6</t>
  </si>
  <si>
    <t>1.2.8 - Conta Fic Giro Fundo Trab. Rescisório - 0012 / 003 / 00003556-7</t>
  </si>
  <si>
    <t>1.3.1 - INVESTIMENTO - 0012 / 003 / 0003555-9</t>
  </si>
  <si>
    <t>7.2.6 -CONTA FUNDO TRAB. RESCISÓRIO - 0012 / 003 / 00003556-7</t>
  </si>
  <si>
    <t>7.2.7 -Conta Fic Giro - Custeio 0012 / 003 / 00003484-6</t>
  </si>
  <si>
    <t>7.2.8 - Conta Fic Giro Fundo Trab. Rescisório - 0012 / 003 / 00003556-7</t>
  </si>
  <si>
    <t>7.3.1 - INVESTIMENTO - 0012 / 003 / 0003555-9</t>
  </si>
  <si>
    <t xml:space="preserve">5.1.8.18 - Devolução de Pagamento </t>
  </si>
  <si>
    <t>7.SALDO BANCÁRIO FINAL EM 31/03/2025</t>
  </si>
  <si>
    <t>Competência: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</si>
</sst>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B0E0E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1" fillId="0" borderId="0"/>
    <xf numFmtId="0" fontId="8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2" fillId="0" borderId="0" xfId="0" applyFont="1"/>
    <xf numFmtId="0" fontId="0" fillId="3" borderId="0" xfId="0" applyFill="1"/>
    <xf numFmtId="0" fontId="2" fillId="4" borderId="5" xfId="0" applyFont="1" applyFill="1" applyBorder="1" applyAlignment="1">
      <alignment horizontal="left" vertical="center"/>
    </xf>
    <xf numFmtId="166" fontId="0" fillId="0" borderId="0" xfId="0" applyNumberFormat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/>
    <xf numFmtId="0" fontId="2" fillId="0" borderId="3" xfId="0" applyFont="1" applyBorder="1"/>
    <xf numFmtId="0" fontId="3" fillId="3" borderId="3" xfId="0" applyFont="1" applyFill="1" applyBorder="1"/>
    <xf numFmtId="0" fontId="3" fillId="0" borderId="3" xfId="0" applyFont="1" applyBorder="1"/>
    <xf numFmtId="0" fontId="2" fillId="4" borderId="3" xfId="0" applyFont="1" applyFill="1" applyBorder="1" applyAlignment="1">
      <alignment horizontal="left" vertical="center"/>
    </xf>
    <xf numFmtId="4" fontId="2" fillId="3" borderId="3" xfId="0" applyNumberFormat="1" applyFont="1" applyFill="1" applyBorder="1" applyAlignment="1">
      <alignment vertical="center" shrinkToFit="1"/>
    </xf>
    <xf numFmtId="4" fontId="0" fillId="3" borderId="3" xfId="0" applyNumberFormat="1" applyFill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/>
    </xf>
    <xf numFmtId="4" fontId="0" fillId="0" borderId="3" xfId="0" applyNumberFormat="1" applyBorder="1" applyAlignment="1">
      <alignment vertical="center" shrinkToFi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vertical="center" shrinkToFit="1"/>
    </xf>
    <xf numFmtId="0" fontId="0" fillId="6" borderId="3" xfId="0" applyFill="1" applyBorder="1"/>
    <xf numFmtId="0" fontId="2" fillId="5" borderId="3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center" wrapText="1"/>
    </xf>
    <xf numFmtId="166" fontId="0" fillId="3" borderId="4" xfId="0" applyNumberFormat="1" applyFill="1" applyBorder="1" applyAlignment="1">
      <alignment horizontal="right"/>
    </xf>
    <xf numFmtId="166" fontId="2" fillId="3" borderId="4" xfId="0" applyNumberFormat="1" applyFont="1" applyFill="1" applyBorder="1" applyAlignment="1">
      <alignment horizontal="right"/>
    </xf>
    <xf numFmtId="166" fontId="2" fillId="0" borderId="4" xfId="0" applyNumberFormat="1" applyFont="1" applyBorder="1" applyAlignment="1">
      <alignment horizontal="right"/>
    </xf>
    <xf numFmtId="166" fontId="2" fillId="3" borderId="4" xfId="0" applyNumberFormat="1" applyFont="1" applyFill="1" applyBorder="1"/>
    <xf numFmtId="166" fontId="4" fillId="3" borderId="4" xfId="0" applyNumberFormat="1" applyFont="1" applyFill="1" applyBorder="1" applyAlignment="1">
      <alignment horizontal="right"/>
    </xf>
    <xf numFmtId="166" fontId="4" fillId="0" borderId="4" xfId="1" applyNumberFormat="1" applyFont="1" applyFill="1" applyBorder="1" applyAlignment="1">
      <alignment horizontal="right"/>
    </xf>
    <xf numFmtId="166" fontId="2" fillId="3" borderId="4" xfId="0" applyNumberFormat="1" applyFont="1" applyFill="1" applyBorder="1" applyAlignment="1">
      <alignment vertical="center"/>
    </xf>
    <xf numFmtId="166" fontId="2" fillId="4" borderId="6" xfId="0" applyNumberFormat="1" applyFont="1" applyFill="1" applyBorder="1" applyAlignment="1">
      <alignment horizontal="right" vertical="center"/>
    </xf>
    <xf numFmtId="166" fontId="2" fillId="0" borderId="4" xfId="1" applyNumberFormat="1" applyFont="1" applyFill="1" applyBorder="1" applyAlignment="1">
      <alignment vertical="center"/>
    </xf>
    <xf numFmtId="166" fontId="12" fillId="0" borderId="4" xfId="0" applyNumberFormat="1" applyFont="1" applyBorder="1" applyAlignment="1">
      <alignment vertical="center" wrapText="1"/>
    </xf>
    <xf numFmtId="166" fontId="3" fillId="0" borderId="4" xfId="1" applyNumberFormat="1" applyFont="1" applyFill="1" applyBorder="1" applyAlignment="1">
      <alignment vertical="center"/>
    </xf>
    <xf numFmtId="166" fontId="4" fillId="0" borderId="9" xfId="1" applyNumberFormat="1" applyFont="1" applyFill="1" applyBorder="1" applyAlignment="1">
      <alignment vertical="center" wrapText="1"/>
    </xf>
    <xf numFmtId="166" fontId="4" fillId="0" borderId="4" xfId="1" applyNumberFormat="1" applyFont="1" applyFill="1" applyBorder="1" applyAlignment="1">
      <alignment vertical="center" wrapText="1"/>
    </xf>
    <xf numFmtId="166" fontId="2" fillId="4" borderId="4" xfId="0" applyNumberFormat="1" applyFont="1" applyFill="1" applyBorder="1" applyAlignment="1">
      <alignment horizontal="left" vertical="center"/>
    </xf>
    <xf numFmtId="166" fontId="3" fillId="0" borderId="4" xfId="0" applyNumberFormat="1" applyFont="1" applyBorder="1" applyAlignment="1">
      <alignment vertical="center"/>
    </xf>
    <xf numFmtId="166" fontId="4" fillId="0" borderId="4" xfId="0" applyNumberFormat="1" applyFont="1" applyBorder="1" applyAlignment="1">
      <alignment vertical="center"/>
    </xf>
    <xf numFmtId="166" fontId="4" fillId="5" borderId="4" xfId="0" applyNumberFormat="1" applyFont="1" applyFill="1" applyBorder="1" applyAlignment="1">
      <alignment vertical="center"/>
    </xf>
    <xf numFmtId="166" fontId="2" fillId="0" borderId="4" xfId="0" applyNumberFormat="1" applyFont="1" applyBorder="1" applyAlignment="1">
      <alignment vertical="center"/>
    </xf>
    <xf numFmtId="166" fontId="4" fillId="4" borderId="4" xfId="0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 wrapText="1"/>
    </xf>
    <xf numFmtId="166" fontId="3" fillId="5" borderId="4" xfId="0" applyNumberFormat="1" applyFont="1" applyFill="1" applyBorder="1" applyAlignment="1">
      <alignment horizontal="right"/>
    </xf>
    <xf numFmtId="166" fontId="4" fillId="5" borderId="4" xfId="0" applyNumberFormat="1" applyFont="1" applyFill="1" applyBorder="1" applyAlignment="1">
      <alignment horizontal="right"/>
    </xf>
    <xf numFmtId="166" fontId="2" fillId="5" borderId="4" xfId="0" applyNumberFormat="1" applyFont="1" applyFill="1" applyBorder="1" applyAlignment="1">
      <alignment vertical="center"/>
    </xf>
    <xf numFmtId="166" fontId="4" fillId="0" borderId="4" xfId="1" applyNumberFormat="1" applyFont="1" applyFill="1" applyBorder="1" applyAlignment="1">
      <alignment vertical="center"/>
    </xf>
    <xf numFmtId="166" fontId="12" fillId="0" borderId="4" xfId="1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66" fontId="2" fillId="7" borderId="4" xfId="0" applyNumberFormat="1" applyFont="1" applyFill="1" applyBorder="1" applyAlignment="1">
      <alignment vertical="center"/>
    </xf>
    <xf numFmtId="166" fontId="0" fillId="3" borderId="4" xfId="0" applyNumberForma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166" fontId="0" fillId="0" borderId="4" xfId="0" applyNumberFormat="1" applyBorder="1" applyAlignment="1">
      <alignment horizontal="right"/>
    </xf>
    <xf numFmtId="166" fontId="2" fillId="6" borderId="4" xfId="0" applyNumberFormat="1" applyFont="1" applyFill="1" applyBorder="1" applyAlignment="1">
      <alignment horizontal="right"/>
    </xf>
    <xf numFmtId="166" fontId="4" fillId="0" borderId="10" xfId="1" applyNumberFormat="1" applyFont="1" applyFill="1" applyBorder="1" applyAlignment="1">
      <alignment vertical="center" wrapText="1"/>
    </xf>
    <xf numFmtId="166" fontId="0" fillId="6" borderId="4" xfId="0" applyNumberFormat="1" applyFill="1" applyBorder="1" applyAlignment="1">
      <alignment horizontal="right"/>
    </xf>
    <xf numFmtId="166" fontId="0" fillId="5" borderId="4" xfId="0" applyNumberFormat="1" applyFill="1" applyBorder="1" applyAlignment="1">
      <alignment vertical="top"/>
    </xf>
    <xf numFmtId="166" fontId="2" fillId="5" borderId="4" xfId="1" applyNumberFormat="1" applyFont="1" applyFill="1" applyBorder="1" applyAlignment="1">
      <alignment vertical="center"/>
    </xf>
    <xf numFmtId="166" fontId="2" fillId="0" borderId="0" xfId="0" applyNumberFormat="1" applyFont="1"/>
    <xf numFmtId="166" fontId="12" fillId="0" borderId="4" xfId="0" applyNumberFormat="1" applyFont="1" applyBorder="1" applyAlignment="1">
      <alignment horizontal="right" vertical="top"/>
    </xf>
    <xf numFmtId="0" fontId="0" fillId="6" borderId="3" xfId="0" applyFill="1" applyBorder="1" applyAlignment="1">
      <alignment vertical="top"/>
    </xf>
    <xf numFmtId="166" fontId="0" fillId="4" borderId="4" xfId="1" applyNumberFormat="1" applyFont="1" applyFill="1" applyBorder="1" applyAlignment="1">
      <alignment vertical="center"/>
    </xf>
    <xf numFmtId="166" fontId="0" fillId="0" borderId="4" xfId="0" applyNumberFormat="1" applyBorder="1"/>
    <xf numFmtId="166" fontId="12" fillId="0" borderId="4" xfId="0" applyNumberFormat="1" applyFont="1" applyBorder="1" applyAlignment="1">
      <alignment horizontal="right" vertical="center" wrapText="1" readingOrder="1"/>
    </xf>
    <xf numFmtId="166" fontId="12" fillId="0" borderId="4" xfId="0" applyNumberFormat="1" applyFont="1" applyBorder="1" applyAlignment="1">
      <alignment horizontal="right" vertical="center" readingOrder="1"/>
    </xf>
    <xf numFmtId="166" fontId="12" fillId="0" borderId="4" xfId="0" applyNumberFormat="1" applyFont="1" applyBorder="1" applyAlignment="1">
      <alignment vertical="center" wrapText="1" readingOrder="1"/>
    </xf>
    <xf numFmtId="166" fontId="12" fillId="0" borderId="4" xfId="0" applyNumberFormat="1" applyFont="1" applyBorder="1" applyAlignment="1">
      <alignment vertical="center" readingOrder="1"/>
    </xf>
    <xf numFmtId="166" fontId="12" fillId="0" borderId="11" xfId="0" applyNumberFormat="1" applyFont="1" applyBorder="1" applyAlignment="1">
      <alignment horizontal="right" vertical="center" readingOrder="1"/>
    </xf>
    <xf numFmtId="166" fontId="3" fillId="6" borderId="4" xfId="1" applyNumberFormat="1" applyFont="1" applyFill="1" applyBorder="1" applyAlignment="1">
      <alignment vertical="center"/>
    </xf>
    <xf numFmtId="0" fontId="0" fillId="0" borderId="12" xfId="0" applyBorder="1"/>
    <xf numFmtId="166" fontId="0" fillId="0" borderId="13" xfId="0" applyNumberFormat="1" applyBorder="1"/>
    <xf numFmtId="0" fontId="0" fillId="0" borderId="14" xfId="0" applyBorder="1"/>
    <xf numFmtId="166" fontId="0" fillId="0" borderId="15" xfId="0" applyNumberFormat="1" applyBorder="1"/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7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" fontId="0" fillId="0" borderId="13" xfId="0" applyNumberFormat="1" applyBorder="1"/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38">
    <cellStyle name="Moeda 2" xfId="5" xr:uid="{00000000-0005-0000-0000-000000000000}"/>
    <cellStyle name="Normal" xfId="0" builtinId="0"/>
    <cellStyle name="Normal 2" xfId="2" xr:uid="{00000000-0005-0000-0000-000002000000}"/>
    <cellStyle name="Normal 2 2" xfId="13" xr:uid="{00000000-0005-0000-0000-000003000000}"/>
    <cellStyle name="Normal 2 2 2" xfId="24" xr:uid="{00000000-0005-0000-0000-000004000000}"/>
    <cellStyle name="Normal 2 2 3" xfId="23" xr:uid="{00000000-0005-0000-0000-000005000000}"/>
    <cellStyle name="Normal 2 3" xfId="8" xr:uid="{00000000-0005-0000-0000-000006000000}"/>
    <cellStyle name="Normal 2 3 2" xfId="26" xr:uid="{00000000-0005-0000-0000-000007000000}"/>
    <cellStyle name="Normal 2 3 3" xfId="25" xr:uid="{00000000-0005-0000-0000-000008000000}"/>
    <cellStyle name="Normal 2 4" xfId="22" xr:uid="{00000000-0005-0000-0000-000009000000}"/>
    <cellStyle name="Normal 3" xfId="7" xr:uid="{00000000-0005-0000-0000-00000A000000}"/>
    <cellStyle name="Normal 3 2" xfId="12" xr:uid="{00000000-0005-0000-0000-00000B000000}"/>
    <cellStyle name="Normal 3 3" xfId="28" xr:uid="{00000000-0005-0000-0000-00000C000000}"/>
    <cellStyle name="Normal 3 4" xfId="27" xr:uid="{00000000-0005-0000-0000-00000D000000}"/>
    <cellStyle name="Normal 30" xfId="9" xr:uid="{00000000-0005-0000-0000-00000E000000}"/>
    <cellStyle name="Normal 4" xfId="14" xr:uid="{00000000-0005-0000-0000-00000F000000}"/>
    <cellStyle name="Normal 4 2" xfId="19" xr:uid="{00000000-0005-0000-0000-000010000000}"/>
    <cellStyle name="Normal 5" xfId="20" xr:uid="{00000000-0005-0000-0000-000011000000}"/>
    <cellStyle name="Normal 5 2" xfId="21" xr:uid="{00000000-0005-0000-0000-000012000000}"/>
    <cellStyle name="Separador de milhares 2" xfId="3" xr:uid="{00000000-0005-0000-0000-000013000000}"/>
    <cellStyle name="Separador de milhares 2 2" xfId="4" xr:uid="{00000000-0005-0000-0000-000014000000}"/>
    <cellStyle name="Separador de milhares 2 2 2" xfId="16" xr:uid="{00000000-0005-0000-0000-000015000000}"/>
    <cellStyle name="Separador de milhares 2 3" xfId="15" xr:uid="{00000000-0005-0000-0000-000016000000}"/>
    <cellStyle name="Separador de milhares 2 3 2" xfId="31" xr:uid="{00000000-0005-0000-0000-000017000000}"/>
    <cellStyle name="Separador de milhares 2 3 3" xfId="30" xr:uid="{00000000-0005-0000-0000-000018000000}"/>
    <cellStyle name="Separador de milhares 2 4" xfId="32" xr:uid="{00000000-0005-0000-0000-000019000000}"/>
    <cellStyle name="Separador de milhares 2 5" xfId="29" xr:uid="{00000000-0005-0000-0000-00001A000000}"/>
    <cellStyle name="Separador de milhares 3" xfId="17" xr:uid="{00000000-0005-0000-0000-00001B000000}"/>
    <cellStyle name="TableStyleLight1" xfId="10" xr:uid="{00000000-0005-0000-0000-00001C000000}"/>
    <cellStyle name="TableStyleLight1 2" xfId="18" xr:uid="{00000000-0005-0000-0000-00001D000000}"/>
    <cellStyle name="Vírgula" xfId="1" builtinId="3"/>
    <cellStyle name="Vírgula 2" xfId="6" xr:uid="{00000000-0005-0000-0000-00001F000000}"/>
    <cellStyle name="Vírgula 2 2" xfId="11" xr:uid="{00000000-0005-0000-0000-000020000000}"/>
    <cellStyle name="Vírgula 2 2 2" xfId="35" xr:uid="{00000000-0005-0000-0000-000021000000}"/>
    <cellStyle name="Vírgula 2 2 3" xfId="34" xr:uid="{00000000-0005-0000-0000-000022000000}"/>
    <cellStyle name="Vírgula 2 3" xfId="36" xr:uid="{00000000-0005-0000-0000-000023000000}"/>
    <cellStyle name="Vírgula 2 4" xfId="33" xr:uid="{00000000-0005-0000-0000-000024000000}"/>
    <cellStyle name="Vírgula 3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2</xdr:col>
      <xdr:colOff>363682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4"/>
  <sheetViews>
    <sheetView showGridLines="0" tabSelected="1" view="pageBreakPreview" topLeftCell="A4" zoomScaleNormal="100" zoomScaleSheetLayoutView="100" zoomScalePageLayoutView="55" workbookViewId="0">
      <selection activeCell="A24" sqref="A24"/>
    </sheetView>
  </sheetViews>
  <sheetFormatPr defaultColWidth="41.7109375" defaultRowHeight="15" x14ac:dyDescent="0.25"/>
  <cols>
    <col min="1" max="1" width="141.7109375" customWidth="1"/>
    <col min="2" max="2" width="40" style="5" customWidth="1"/>
    <col min="3" max="3" width="15" customWidth="1"/>
  </cols>
  <sheetData>
    <row r="1" spans="1:2" ht="84.75" customHeight="1" thickBot="1" x14ac:dyDescent="0.3"/>
    <row r="2" spans="1:2" x14ac:dyDescent="0.25">
      <c r="A2" s="89" t="s">
        <v>0</v>
      </c>
      <c r="B2" s="90"/>
    </row>
    <row r="3" spans="1:2" ht="15" customHeight="1" x14ac:dyDescent="0.25">
      <c r="A3" s="91"/>
      <c r="B3" s="92"/>
    </row>
    <row r="4" spans="1:2" ht="15" customHeight="1" x14ac:dyDescent="0.25">
      <c r="A4" s="91"/>
      <c r="B4" s="92"/>
    </row>
    <row r="5" spans="1:2" ht="15" customHeight="1" x14ac:dyDescent="0.25">
      <c r="A5" s="91"/>
      <c r="B5" s="92"/>
    </row>
    <row r="6" spans="1:2" ht="15" customHeight="1" x14ac:dyDescent="0.25">
      <c r="A6" s="91"/>
      <c r="B6" s="92"/>
    </row>
    <row r="7" spans="1:2" ht="15" customHeight="1" thickBot="1" x14ac:dyDescent="0.3">
      <c r="A7" s="93"/>
      <c r="B7" s="94"/>
    </row>
    <row r="8" spans="1:2" ht="23.25" customHeight="1" x14ac:dyDescent="0.25">
      <c r="A8" s="106" t="s">
        <v>1</v>
      </c>
      <c r="B8" s="107"/>
    </row>
    <row r="9" spans="1:2" ht="23.25" customHeight="1" x14ac:dyDescent="0.25">
      <c r="A9" s="95"/>
      <c r="B9" s="96"/>
    </row>
    <row r="10" spans="1:2" ht="15" customHeight="1" x14ac:dyDescent="0.25">
      <c r="A10" s="97" t="s">
        <v>111</v>
      </c>
      <c r="B10" s="98"/>
    </row>
    <row r="11" spans="1:2" ht="15" customHeight="1" x14ac:dyDescent="0.25">
      <c r="A11" s="6" t="s">
        <v>112</v>
      </c>
      <c r="B11" s="31"/>
    </row>
    <row r="12" spans="1:2" ht="15" customHeight="1" x14ac:dyDescent="0.25">
      <c r="A12" s="99" t="s">
        <v>113</v>
      </c>
      <c r="B12" s="100"/>
    </row>
    <row r="13" spans="1:2" ht="15" customHeight="1" x14ac:dyDescent="0.25">
      <c r="A13" s="7" t="s">
        <v>114</v>
      </c>
      <c r="B13" s="32"/>
    </row>
    <row r="14" spans="1:2" ht="15" customHeight="1" x14ac:dyDescent="0.25">
      <c r="A14" s="101" t="s">
        <v>115</v>
      </c>
      <c r="B14" s="102"/>
    </row>
    <row r="15" spans="1:2" ht="15" customHeight="1" x14ac:dyDescent="0.25">
      <c r="A15" s="8" t="s">
        <v>116</v>
      </c>
      <c r="B15" s="33"/>
    </row>
    <row r="16" spans="1:2" ht="15" customHeight="1" x14ac:dyDescent="0.25">
      <c r="A16" s="7" t="s">
        <v>117</v>
      </c>
      <c r="B16" s="34"/>
    </row>
    <row r="17" spans="1:2" ht="15" customHeight="1" x14ac:dyDescent="0.25">
      <c r="A17" s="99" t="s">
        <v>118</v>
      </c>
      <c r="B17" s="100"/>
    </row>
    <row r="18" spans="1:2" ht="15" customHeight="1" x14ac:dyDescent="0.25">
      <c r="A18" s="7"/>
      <c r="B18" s="32"/>
    </row>
    <row r="19" spans="1:2" s="1" customFormat="1" ht="15" customHeight="1" x14ac:dyDescent="0.25">
      <c r="A19" s="9" t="s">
        <v>2</v>
      </c>
      <c r="B19" s="35">
        <v>4837298.24</v>
      </c>
    </row>
    <row r="20" spans="1:2" s="1" customFormat="1" ht="15" customHeight="1" x14ac:dyDescent="0.25">
      <c r="A20" s="10" t="s">
        <v>3</v>
      </c>
      <c r="B20" s="36">
        <v>0</v>
      </c>
    </row>
    <row r="21" spans="1:2" s="1" customFormat="1" ht="15" customHeight="1" x14ac:dyDescent="0.25">
      <c r="A21" s="103"/>
      <c r="B21" s="104"/>
    </row>
    <row r="22" spans="1:2" ht="26.25" customHeight="1" x14ac:dyDescent="0.25">
      <c r="A22" s="87" t="s">
        <v>4</v>
      </c>
      <c r="B22" s="88"/>
    </row>
    <row r="23" spans="1:2" ht="15" customHeight="1" x14ac:dyDescent="0.25">
      <c r="A23" s="9" t="s">
        <v>141</v>
      </c>
      <c r="B23" s="37" t="s">
        <v>5</v>
      </c>
    </row>
    <row r="24" spans="1:2" ht="15" customHeight="1" x14ac:dyDescent="0.25">
      <c r="A24" s="4" t="s">
        <v>6</v>
      </c>
      <c r="B24" s="38"/>
    </row>
    <row r="25" spans="1:2" ht="15" customHeight="1" x14ac:dyDescent="0.25">
      <c r="A25" s="12" t="s">
        <v>7</v>
      </c>
      <c r="B25" s="39">
        <f>B26</f>
        <v>4508.53</v>
      </c>
    </row>
    <row r="26" spans="1:2" ht="15" customHeight="1" x14ac:dyDescent="0.25">
      <c r="A26" s="13" t="s">
        <v>8</v>
      </c>
      <c r="B26" s="105">
        <v>4508.53</v>
      </c>
    </row>
    <row r="27" spans="1:2" ht="15" customHeight="1" x14ac:dyDescent="0.25">
      <c r="A27" s="12" t="s">
        <v>9</v>
      </c>
      <c r="B27" s="41">
        <f>SUM(B28:B35)</f>
        <v>22400907.370000005</v>
      </c>
    </row>
    <row r="28" spans="1:2" ht="15" customHeight="1" x14ac:dyDescent="0.25">
      <c r="A28" s="13" t="s">
        <v>119</v>
      </c>
      <c r="B28" s="42">
        <v>4067300.03</v>
      </c>
    </row>
    <row r="29" spans="1:2" ht="15" customHeight="1" x14ac:dyDescent="0.25">
      <c r="A29" s="13" t="s">
        <v>10</v>
      </c>
      <c r="B29" s="40">
        <v>10307217.220000001</v>
      </c>
    </row>
    <row r="30" spans="1:2" ht="15" customHeight="1" x14ac:dyDescent="0.25">
      <c r="A30" s="13" t="s">
        <v>11</v>
      </c>
      <c r="B30" s="40">
        <v>5807724.5300000003</v>
      </c>
    </row>
    <row r="31" spans="1:2" ht="15" customHeight="1" x14ac:dyDescent="0.25">
      <c r="A31" s="15" t="s">
        <v>12</v>
      </c>
      <c r="B31" s="40">
        <v>756615.87</v>
      </c>
    </row>
    <row r="32" spans="1:2" ht="15" customHeight="1" x14ac:dyDescent="0.25">
      <c r="A32" s="15" t="s">
        <v>13</v>
      </c>
      <c r="B32" s="40">
        <v>145423.34</v>
      </c>
    </row>
    <row r="33" spans="1:2" ht="15" customHeight="1" x14ac:dyDescent="0.25">
      <c r="A33" s="15" t="s">
        <v>131</v>
      </c>
      <c r="B33" s="40">
        <v>65120.35</v>
      </c>
    </row>
    <row r="34" spans="1:2" ht="15" customHeight="1" x14ac:dyDescent="0.25">
      <c r="A34" s="15" t="s">
        <v>132</v>
      </c>
      <c r="B34" s="40">
        <v>593937.96</v>
      </c>
    </row>
    <row r="35" spans="1:2" ht="15" customHeight="1" x14ac:dyDescent="0.25">
      <c r="A35" s="15" t="s">
        <v>133</v>
      </c>
      <c r="B35" s="40">
        <v>657568.06999999995</v>
      </c>
    </row>
    <row r="36" spans="1:2" ht="15" customHeight="1" x14ac:dyDescent="0.25">
      <c r="A36" s="77"/>
      <c r="B36" s="40"/>
    </row>
    <row r="37" spans="1:2" ht="15" customHeight="1" x14ac:dyDescent="0.25">
      <c r="A37" s="12" t="s">
        <v>14</v>
      </c>
      <c r="B37" s="41">
        <f>B38</f>
        <v>22998</v>
      </c>
    </row>
    <row r="38" spans="1:2" ht="15" customHeight="1" x14ac:dyDescent="0.25">
      <c r="A38" s="15" t="s">
        <v>134</v>
      </c>
      <c r="B38" s="40">
        <v>22998</v>
      </c>
    </row>
    <row r="39" spans="1:2" ht="15" customHeight="1" x14ac:dyDescent="0.25">
      <c r="A39" s="14" t="s">
        <v>15</v>
      </c>
      <c r="B39" s="41">
        <f>B25+B27+B37</f>
        <v>22428413.900000006</v>
      </c>
    </row>
    <row r="40" spans="1:2" ht="15" customHeight="1" x14ac:dyDescent="0.25">
      <c r="A40" s="15"/>
      <c r="B40" s="56"/>
    </row>
    <row r="41" spans="1:2" ht="15" customHeight="1" x14ac:dyDescent="0.25">
      <c r="A41" s="11" t="s">
        <v>16</v>
      </c>
      <c r="B41" s="44"/>
    </row>
    <row r="42" spans="1:2" s="2" customFormat="1" ht="15" customHeight="1" x14ac:dyDescent="0.25">
      <c r="A42" s="16" t="s">
        <v>17</v>
      </c>
      <c r="B42" s="45">
        <f>SUM(B43)</f>
        <v>2097078.88</v>
      </c>
    </row>
    <row r="43" spans="1:2" ht="15" customHeight="1" x14ac:dyDescent="0.25">
      <c r="A43" s="15" t="s">
        <v>109</v>
      </c>
      <c r="B43" s="71">
        <v>2097078.88</v>
      </c>
    </row>
    <row r="44" spans="1:2" s="2" customFormat="1" ht="15" customHeight="1" x14ac:dyDescent="0.25">
      <c r="A44" s="16" t="s">
        <v>18</v>
      </c>
      <c r="B44" s="45">
        <v>0</v>
      </c>
    </row>
    <row r="45" spans="1:2" s="2" customFormat="1" ht="15" customHeight="1" x14ac:dyDescent="0.25">
      <c r="A45" s="17" t="s">
        <v>19</v>
      </c>
      <c r="B45" s="45">
        <f>SUM(B46:B51)</f>
        <v>133332.88</v>
      </c>
    </row>
    <row r="46" spans="1:2" ht="15" customHeight="1" x14ac:dyDescent="0.25">
      <c r="A46" s="15" t="s">
        <v>20</v>
      </c>
      <c r="B46" s="72">
        <v>33521.019999999997</v>
      </c>
    </row>
    <row r="47" spans="1:2" ht="15" customHeight="1" x14ac:dyDescent="0.25">
      <c r="A47" s="15" t="s">
        <v>21</v>
      </c>
      <c r="B47" s="72">
        <v>61650.04</v>
      </c>
    </row>
    <row r="48" spans="1:2" ht="15" customHeight="1" x14ac:dyDescent="0.25">
      <c r="A48" s="15" t="s">
        <v>22</v>
      </c>
      <c r="B48" s="72">
        <v>4336.83</v>
      </c>
    </row>
    <row r="49" spans="1:2" ht="15" customHeight="1" x14ac:dyDescent="0.25">
      <c r="A49" s="15" t="s">
        <v>23</v>
      </c>
      <c r="B49" s="72">
        <v>849.88</v>
      </c>
    </row>
    <row r="50" spans="1:2" ht="15" customHeight="1" x14ac:dyDescent="0.25">
      <c r="A50" s="15" t="s">
        <v>129</v>
      </c>
      <c r="B50" s="72">
        <v>26833.59</v>
      </c>
    </row>
    <row r="51" spans="1:2" ht="15" customHeight="1" x14ac:dyDescent="0.25">
      <c r="A51" s="15" t="s">
        <v>130</v>
      </c>
      <c r="B51" s="72">
        <v>6141.52</v>
      </c>
    </row>
    <row r="52" spans="1:2" s="2" customFormat="1" ht="15" customHeight="1" x14ac:dyDescent="0.25">
      <c r="A52" s="17" t="s">
        <v>24</v>
      </c>
      <c r="B52" s="45">
        <v>0</v>
      </c>
    </row>
    <row r="53" spans="1:2" s="2" customFormat="1" ht="15" customHeight="1" x14ac:dyDescent="0.25">
      <c r="A53" s="17" t="s">
        <v>25</v>
      </c>
      <c r="B53" s="45">
        <f>SUM(B54:B63)</f>
        <v>854802.82000000007</v>
      </c>
    </row>
    <row r="54" spans="1:2" ht="15" customHeight="1" x14ac:dyDescent="0.25">
      <c r="A54" s="18" t="s">
        <v>26</v>
      </c>
      <c r="B54" s="71">
        <v>422164.26</v>
      </c>
    </row>
    <row r="55" spans="1:2" ht="15" customHeight="1" x14ac:dyDescent="0.25">
      <c r="A55" s="18" t="s">
        <v>27</v>
      </c>
      <c r="B55" s="71">
        <v>735</v>
      </c>
    </row>
    <row r="56" spans="1:2" ht="15" customHeight="1" x14ac:dyDescent="0.25">
      <c r="A56" s="18" t="s">
        <v>28</v>
      </c>
      <c r="B56" s="67">
        <v>3647.87</v>
      </c>
    </row>
    <row r="57" spans="1:2" ht="15" customHeight="1" x14ac:dyDescent="0.25">
      <c r="A57" s="18" t="s">
        <v>29</v>
      </c>
      <c r="B57" s="70">
        <v>22.25</v>
      </c>
    </row>
    <row r="58" spans="1:2" ht="15" customHeight="1" x14ac:dyDescent="0.25">
      <c r="A58" s="18" t="s">
        <v>30</v>
      </c>
      <c r="B58" s="71"/>
    </row>
    <row r="59" spans="1:2" ht="15" customHeight="1" x14ac:dyDescent="0.25">
      <c r="A59" s="18" t="s">
        <v>31</v>
      </c>
      <c r="B59" s="71">
        <v>410660.26</v>
      </c>
    </row>
    <row r="60" spans="1:2" ht="15" customHeight="1" x14ac:dyDescent="0.25">
      <c r="A60" s="18" t="s">
        <v>106</v>
      </c>
      <c r="B60" s="43"/>
    </row>
    <row r="61" spans="1:2" ht="15" customHeight="1" x14ac:dyDescent="0.25">
      <c r="A61" s="18" t="s">
        <v>104</v>
      </c>
      <c r="B61" s="43">
        <v>174.3</v>
      </c>
    </row>
    <row r="62" spans="1:2" ht="15" customHeight="1" x14ac:dyDescent="0.25">
      <c r="A62" s="18" t="s">
        <v>105</v>
      </c>
      <c r="B62" s="73">
        <v>17398.88</v>
      </c>
    </row>
    <row r="63" spans="1:2" ht="15" customHeight="1" x14ac:dyDescent="0.25">
      <c r="A63" s="18" t="s">
        <v>107</v>
      </c>
      <c r="B63" s="73"/>
    </row>
    <row r="64" spans="1:2" ht="15" customHeight="1" x14ac:dyDescent="0.25">
      <c r="A64" s="19" t="s">
        <v>32</v>
      </c>
      <c r="B64" s="45">
        <f>SUM(B42,B44,B45,B52,B53)</f>
        <v>3085214.58</v>
      </c>
    </row>
    <row r="65" spans="1:2" ht="15" customHeight="1" x14ac:dyDescent="0.25">
      <c r="A65" s="19"/>
      <c r="B65" s="46"/>
    </row>
    <row r="66" spans="1:2" ht="15" customHeight="1" x14ac:dyDescent="0.25">
      <c r="A66" s="20" t="s">
        <v>33</v>
      </c>
      <c r="B66" s="47"/>
    </row>
    <row r="67" spans="1:2" s="2" customFormat="1" ht="15" customHeight="1" x14ac:dyDescent="0.25">
      <c r="A67" s="16" t="s">
        <v>34</v>
      </c>
      <c r="B67" s="48">
        <f>SUM(B68:B73)</f>
        <v>3346687.3</v>
      </c>
    </row>
    <row r="68" spans="1:2" ht="15" customHeight="1" x14ac:dyDescent="0.25">
      <c r="A68" s="15" t="s">
        <v>35</v>
      </c>
      <c r="B68" s="74">
        <v>133794.63</v>
      </c>
    </row>
    <row r="69" spans="1:2" ht="15" customHeight="1" x14ac:dyDescent="0.25">
      <c r="A69" s="15" t="s">
        <v>36</v>
      </c>
      <c r="B69" s="74">
        <v>242259.24</v>
      </c>
    </row>
    <row r="70" spans="1:2" ht="15" customHeight="1" x14ac:dyDescent="0.25">
      <c r="A70" s="15" t="s">
        <v>37</v>
      </c>
      <c r="B70" s="74"/>
    </row>
    <row r="71" spans="1:2" ht="15" customHeight="1" x14ac:dyDescent="0.25">
      <c r="A71" s="15" t="s">
        <v>38</v>
      </c>
      <c r="B71" s="74">
        <v>18066.82</v>
      </c>
    </row>
    <row r="72" spans="1:2" ht="15" customHeight="1" x14ac:dyDescent="0.25">
      <c r="A72" s="15" t="s">
        <v>121</v>
      </c>
      <c r="B72" s="50">
        <v>2952566.61</v>
      </c>
    </row>
    <row r="73" spans="1:2" ht="15" customHeight="1" x14ac:dyDescent="0.25">
      <c r="A73" s="15" t="s">
        <v>122</v>
      </c>
      <c r="B73" s="50"/>
    </row>
    <row r="74" spans="1:2" ht="15" customHeight="1" x14ac:dyDescent="0.25">
      <c r="A74" s="15"/>
      <c r="B74" s="50"/>
    </row>
    <row r="75" spans="1:2" ht="15" customHeight="1" x14ac:dyDescent="0.25">
      <c r="A75" s="21" t="s">
        <v>39</v>
      </c>
      <c r="B75" s="48">
        <f>B67</f>
        <v>3346687.3</v>
      </c>
    </row>
    <row r="76" spans="1:2" s="3" customFormat="1" ht="15" customHeight="1" x14ac:dyDescent="0.25">
      <c r="A76" s="6"/>
      <c r="B76" s="35"/>
    </row>
    <row r="77" spans="1:2" ht="15" customHeight="1" x14ac:dyDescent="0.25">
      <c r="A77" s="22" t="s">
        <v>40</v>
      </c>
      <c r="B77" s="49"/>
    </row>
    <row r="78" spans="1:2" s="2" customFormat="1" ht="15" customHeight="1" x14ac:dyDescent="0.25">
      <c r="A78" s="23" t="s">
        <v>41</v>
      </c>
      <c r="B78" s="45">
        <f>SUM(B79:B86)</f>
        <v>5172274.6000000006</v>
      </c>
    </row>
    <row r="79" spans="1:2" ht="15" customHeight="1" x14ac:dyDescent="0.25">
      <c r="A79" s="15" t="s">
        <v>42</v>
      </c>
      <c r="B79" s="72">
        <v>455357.13</v>
      </c>
    </row>
    <row r="80" spans="1:2" ht="15" customHeight="1" x14ac:dyDescent="0.25">
      <c r="A80" s="15" t="s">
        <v>43</v>
      </c>
      <c r="B80" s="72"/>
    </row>
    <row r="81" spans="1:2" ht="15" customHeight="1" x14ac:dyDescent="0.25">
      <c r="A81" s="15" t="s">
        <v>123</v>
      </c>
      <c r="B81" s="72">
        <v>4467.8500000000004</v>
      </c>
    </row>
    <row r="82" spans="1:2" ht="15" customHeight="1" x14ac:dyDescent="0.25">
      <c r="A82" s="15" t="s">
        <v>124</v>
      </c>
      <c r="B82" s="72">
        <v>2109.5500000000002</v>
      </c>
    </row>
    <row r="83" spans="1:2" ht="15" customHeight="1" x14ac:dyDescent="0.25">
      <c r="A83" s="15" t="s">
        <v>125</v>
      </c>
      <c r="B83" s="72"/>
    </row>
    <row r="84" spans="1:2" ht="15" customHeight="1" x14ac:dyDescent="0.25">
      <c r="A84" s="15" t="s">
        <v>126</v>
      </c>
      <c r="B84" s="72"/>
    </row>
    <row r="85" spans="1:2" ht="15" customHeight="1" x14ac:dyDescent="0.25">
      <c r="A85" s="15" t="s">
        <v>127</v>
      </c>
      <c r="B85" s="72">
        <v>4603899.84</v>
      </c>
    </row>
    <row r="86" spans="1:2" ht="15" customHeight="1" x14ac:dyDescent="0.25">
      <c r="A86" s="15" t="s">
        <v>128</v>
      </c>
      <c r="B86" s="75">
        <v>106440.23</v>
      </c>
    </row>
    <row r="87" spans="1:2" ht="15" customHeight="1" x14ac:dyDescent="0.25">
      <c r="A87" s="20" t="s">
        <v>44</v>
      </c>
      <c r="B87" s="51">
        <f>B78</f>
        <v>5172274.6000000006</v>
      </c>
    </row>
    <row r="88" spans="1:2" s="3" customFormat="1" ht="15" customHeight="1" x14ac:dyDescent="0.25">
      <c r="A88" s="6"/>
      <c r="B88" s="35"/>
    </row>
    <row r="89" spans="1:2" ht="15" customHeight="1" x14ac:dyDescent="0.25">
      <c r="A89" s="20" t="s">
        <v>45</v>
      </c>
      <c r="B89" s="52"/>
    </row>
    <row r="90" spans="1:2" x14ac:dyDescent="0.25">
      <c r="A90" s="20" t="s">
        <v>46</v>
      </c>
      <c r="B90" s="53"/>
    </row>
    <row r="91" spans="1:2" ht="15" customHeight="1" x14ac:dyDescent="0.25">
      <c r="A91" s="23" t="s">
        <v>47</v>
      </c>
      <c r="B91" s="70">
        <v>1463511.72</v>
      </c>
    </row>
    <row r="92" spans="1:2" x14ac:dyDescent="0.25">
      <c r="A92" s="19" t="s">
        <v>48</v>
      </c>
      <c r="B92" s="54">
        <v>849158.22</v>
      </c>
    </row>
    <row r="93" spans="1:2" x14ac:dyDescent="0.25">
      <c r="A93" s="19" t="s">
        <v>49</v>
      </c>
      <c r="B93" s="54">
        <v>1244316.56</v>
      </c>
    </row>
    <row r="94" spans="1:2" x14ac:dyDescent="0.25">
      <c r="A94" s="23" t="s">
        <v>50</v>
      </c>
      <c r="B94" s="71"/>
    </row>
    <row r="95" spans="1:2" x14ac:dyDescent="0.25">
      <c r="A95" s="23" t="s">
        <v>51</v>
      </c>
      <c r="B95" s="54">
        <v>143257.38</v>
      </c>
    </row>
    <row r="96" spans="1:2" x14ac:dyDescent="0.25">
      <c r="A96" s="23" t="s">
        <v>52</v>
      </c>
      <c r="B96" s="48">
        <f>B98+B97</f>
        <v>829154.27</v>
      </c>
    </row>
    <row r="97" spans="1:2" x14ac:dyDescent="0.25">
      <c r="A97" s="18" t="s">
        <v>53</v>
      </c>
      <c r="B97" s="55">
        <v>828995.11</v>
      </c>
    </row>
    <row r="98" spans="1:2" x14ac:dyDescent="0.25">
      <c r="A98" s="18" t="s">
        <v>54</v>
      </c>
      <c r="B98" s="54">
        <v>159.16</v>
      </c>
    </row>
    <row r="99" spans="1:2" ht="30" x14ac:dyDescent="0.25">
      <c r="A99" s="23" t="s">
        <v>55</v>
      </c>
      <c r="B99" s="48">
        <v>0</v>
      </c>
    </row>
    <row r="100" spans="1:2" x14ac:dyDescent="0.25">
      <c r="A100" s="30" t="s">
        <v>56</v>
      </c>
      <c r="B100" s="48">
        <f>SUM(B101:B118)</f>
        <v>484737.7</v>
      </c>
    </row>
    <row r="101" spans="1:2" x14ac:dyDescent="0.25">
      <c r="A101" s="18" t="s">
        <v>57</v>
      </c>
      <c r="B101" s="55">
        <v>41385.379999999997</v>
      </c>
    </row>
    <row r="102" spans="1:2" x14ac:dyDescent="0.25">
      <c r="A102" s="18" t="s">
        <v>58</v>
      </c>
      <c r="B102" s="54">
        <v>16950.14</v>
      </c>
    </row>
    <row r="103" spans="1:2" x14ac:dyDescent="0.25">
      <c r="A103" s="18" t="s">
        <v>59</v>
      </c>
      <c r="B103" s="54">
        <v>2260</v>
      </c>
    </row>
    <row r="104" spans="1:2" x14ac:dyDescent="0.25">
      <c r="A104" s="18" t="s">
        <v>60</v>
      </c>
      <c r="B104" s="67">
        <v>3647.87</v>
      </c>
    </row>
    <row r="105" spans="1:2" x14ac:dyDescent="0.25">
      <c r="A105" s="18" t="s">
        <v>61</v>
      </c>
      <c r="B105" s="54">
        <v>7.91</v>
      </c>
    </row>
    <row r="106" spans="1:2" x14ac:dyDescent="0.25">
      <c r="A106" s="18" t="s">
        <v>62</v>
      </c>
      <c r="B106" s="54"/>
    </row>
    <row r="107" spans="1:2" x14ac:dyDescent="0.25">
      <c r="A107" s="18" t="s">
        <v>63</v>
      </c>
      <c r="B107" s="55">
        <v>2892.5</v>
      </c>
    </row>
    <row r="108" spans="1:2" x14ac:dyDescent="0.25">
      <c r="A108" s="18" t="s">
        <v>64</v>
      </c>
      <c r="B108" s="54"/>
    </row>
    <row r="109" spans="1:2" x14ac:dyDescent="0.25">
      <c r="A109" s="18" t="s">
        <v>65</v>
      </c>
      <c r="B109" s="71"/>
    </row>
    <row r="110" spans="1:2" x14ac:dyDescent="0.25">
      <c r="A110" s="18" t="s">
        <v>66</v>
      </c>
      <c r="B110" s="54">
        <v>2598.2600000000002</v>
      </c>
    </row>
    <row r="111" spans="1:2" x14ac:dyDescent="0.25">
      <c r="A111" s="18" t="s">
        <v>67</v>
      </c>
      <c r="B111" s="54">
        <v>112.55</v>
      </c>
    </row>
    <row r="112" spans="1:2" x14ac:dyDescent="0.25">
      <c r="A112" s="18" t="s">
        <v>68</v>
      </c>
      <c r="B112" s="54">
        <v>4048.5299999999997</v>
      </c>
    </row>
    <row r="113" spans="1:2" x14ac:dyDescent="0.25">
      <c r="A113" s="18" t="s">
        <v>69</v>
      </c>
      <c r="B113" s="56"/>
    </row>
    <row r="114" spans="1:2" x14ac:dyDescent="0.25">
      <c r="A114" s="18" t="s">
        <v>70</v>
      </c>
      <c r="B114" s="71">
        <v>410660.26</v>
      </c>
    </row>
    <row r="115" spans="1:2" x14ac:dyDescent="0.25">
      <c r="A115" s="18" t="s">
        <v>103</v>
      </c>
      <c r="B115" s="71"/>
    </row>
    <row r="116" spans="1:2" x14ac:dyDescent="0.25">
      <c r="A116" s="18" t="s">
        <v>108</v>
      </c>
      <c r="B116" s="71"/>
    </row>
    <row r="117" spans="1:2" x14ac:dyDescent="0.25">
      <c r="A117" s="18" t="s">
        <v>110</v>
      </c>
      <c r="B117" s="71"/>
    </row>
    <row r="118" spans="1:2" x14ac:dyDescent="0.25">
      <c r="A118" s="18" t="s">
        <v>139</v>
      </c>
      <c r="B118" s="71">
        <v>174.3</v>
      </c>
    </row>
    <row r="119" spans="1:2" x14ac:dyDescent="0.25">
      <c r="A119" s="6" t="s">
        <v>71</v>
      </c>
      <c r="B119" s="57">
        <f>SUM(B91,B92,B93,B94,B95,B96,B99,B100)</f>
        <v>5014135.8500000006</v>
      </c>
    </row>
    <row r="120" spans="1:2" x14ac:dyDescent="0.25">
      <c r="A120" s="6"/>
      <c r="B120" s="58"/>
    </row>
    <row r="121" spans="1:2" x14ac:dyDescent="0.25">
      <c r="A121" s="20" t="s">
        <v>72</v>
      </c>
      <c r="B121" s="53"/>
    </row>
    <row r="122" spans="1:2" x14ac:dyDescent="0.25">
      <c r="A122" s="24" t="s">
        <v>73</v>
      </c>
      <c r="B122" s="71">
        <v>0</v>
      </c>
    </row>
    <row r="123" spans="1:2" x14ac:dyDescent="0.25">
      <c r="A123" s="24" t="s">
        <v>74</v>
      </c>
      <c r="B123" s="56">
        <v>243957.06</v>
      </c>
    </row>
    <row r="124" spans="1:2" x14ac:dyDescent="0.25">
      <c r="A124" s="24" t="s">
        <v>75</v>
      </c>
      <c r="B124" s="56">
        <v>0</v>
      </c>
    </row>
    <row r="125" spans="1:2" x14ac:dyDescent="0.25">
      <c r="A125" s="24" t="s">
        <v>76</v>
      </c>
      <c r="B125" s="56">
        <v>0</v>
      </c>
    </row>
    <row r="126" spans="1:2" x14ac:dyDescent="0.25">
      <c r="A126" s="17" t="s">
        <v>77</v>
      </c>
      <c r="B126" s="41">
        <f>B125+B122+B123+B124</f>
        <v>243957.06</v>
      </c>
    </row>
    <row r="127" spans="1:2" ht="14.25" customHeight="1" x14ac:dyDescent="0.25">
      <c r="A127" s="6" t="s">
        <v>78</v>
      </c>
      <c r="B127" s="59">
        <f>B119+B126</f>
        <v>5258092.91</v>
      </c>
    </row>
    <row r="128" spans="1:2" x14ac:dyDescent="0.25">
      <c r="A128" s="6"/>
      <c r="B128" s="46"/>
    </row>
    <row r="129" spans="1:2" x14ac:dyDescent="0.25">
      <c r="A129" s="22" t="s">
        <v>79</v>
      </c>
      <c r="B129" s="49"/>
    </row>
    <row r="130" spans="1:2" x14ac:dyDescent="0.25">
      <c r="A130" s="24" t="s">
        <v>80</v>
      </c>
      <c r="B130" s="46">
        <v>0</v>
      </c>
    </row>
    <row r="131" spans="1:2" x14ac:dyDescent="0.25">
      <c r="A131" s="24" t="s">
        <v>81</v>
      </c>
      <c r="B131" s="60">
        <v>0</v>
      </c>
    </row>
    <row r="132" spans="1:2" x14ac:dyDescent="0.25">
      <c r="A132" s="25" t="s">
        <v>82</v>
      </c>
      <c r="B132" s="61">
        <v>0</v>
      </c>
    </row>
    <row r="133" spans="1:2" s="3" customFormat="1" x14ac:dyDescent="0.25">
      <c r="A133" s="85"/>
      <c r="B133" s="86"/>
    </row>
    <row r="134" spans="1:2" x14ac:dyDescent="0.25">
      <c r="A134" s="11" t="s">
        <v>140</v>
      </c>
      <c r="B134" s="69"/>
    </row>
    <row r="135" spans="1:2" s="2" customFormat="1" x14ac:dyDescent="0.25">
      <c r="A135" s="26" t="s">
        <v>83</v>
      </c>
      <c r="B135" s="39">
        <f>SUM(B136)</f>
        <v>5162.3999999999996</v>
      </c>
    </row>
    <row r="136" spans="1:2" x14ac:dyDescent="0.25">
      <c r="A136" s="13" t="s">
        <v>84</v>
      </c>
      <c r="B136" s="105">
        <v>5162.3999999999996</v>
      </c>
    </row>
    <row r="137" spans="1:2" s="2" customFormat="1" x14ac:dyDescent="0.25">
      <c r="A137" s="26" t="s">
        <v>85</v>
      </c>
      <c r="B137" s="39">
        <f>SUM(B138:B145)</f>
        <v>20227375.170000002</v>
      </c>
    </row>
    <row r="138" spans="1:2" x14ac:dyDescent="0.25">
      <c r="A138" s="13" t="s">
        <v>120</v>
      </c>
      <c r="B138" s="62">
        <v>0</v>
      </c>
    </row>
    <row r="139" spans="1:2" x14ac:dyDescent="0.25">
      <c r="A139" s="13" t="s">
        <v>86</v>
      </c>
      <c r="B139" s="62">
        <v>10126606.02</v>
      </c>
    </row>
    <row r="140" spans="1:2" x14ac:dyDescent="0.25">
      <c r="A140" s="13" t="s">
        <v>87</v>
      </c>
      <c r="B140" s="62">
        <v>6162794.0499999998</v>
      </c>
    </row>
    <row r="141" spans="1:2" x14ac:dyDescent="0.25">
      <c r="A141" s="15" t="s">
        <v>88</v>
      </c>
      <c r="B141" s="73">
        <v>747337.73</v>
      </c>
    </row>
    <row r="142" spans="1:2" x14ac:dyDescent="0.25">
      <c r="A142" s="15" t="s">
        <v>89</v>
      </c>
      <c r="B142" s="73">
        <v>148382.76999999999</v>
      </c>
    </row>
    <row r="143" spans="1:2" x14ac:dyDescent="0.25">
      <c r="A143" s="15" t="s">
        <v>135</v>
      </c>
      <c r="B143" s="73"/>
    </row>
    <row r="144" spans="1:2" x14ac:dyDescent="0.25">
      <c r="A144" s="15" t="s">
        <v>136</v>
      </c>
      <c r="B144" s="73">
        <v>2272104.7799999998</v>
      </c>
    </row>
    <row r="145" spans="1:3" x14ac:dyDescent="0.25">
      <c r="A145" s="15" t="s">
        <v>137</v>
      </c>
      <c r="B145" s="70">
        <v>770149.82</v>
      </c>
    </row>
    <row r="146" spans="1:3" x14ac:dyDescent="0.25">
      <c r="A146" s="15"/>
      <c r="B146" s="43"/>
    </row>
    <row r="147" spans="1:3" s="2" customFormat="1" x14ac:dyDescent="0.25">
      <c r="A147" s="26" t="s">
        <v>90</v>
      </c>
      <c r="B147" s="39">
        <f>B148</f>
        <v>22998</v>
      </c>
    </row>
    <row r="148" spans="1:3" x14ac:dyDescent="0.25">
      <c r="A148" s="15" t="s">
        <v>138</v>
      </c>
      <c r="B148" s="40">
        <v>22998</v>
      </c>
    </row>
    <row r="149" spans="1:3" x14ac:dyDescent="0.25">
      <c r="A149" s="25" t="s">
        <v>91</v>
      </c>
      <c r="B149" s="76">
        <f>SUM(B147,B137,B135)</f>
        <v>20255535.57</v>
      </c>
      <c r="C149" s="5"/>
    </row>
    <row r="150" spans="1:3" x14ac:dyDescent="0.25">
      <c r="A150" s="25" t="s">
        <v>92</v>
      </c>
      <c r="B150" s="76">
        <f>(B39+B64)-(B127+B132)</f>
        <v>20255535.570000004</v>
      </c>
      <c r="C150" s="5"/>
    </row>
    <row r="151" spans="1:3" x14ac:dyDescent="0.25">
      <c r="A151" s="27" t="s">
        <v>93</v>
      </c>
      <c r="B151" s="63"/>
    </row>
    <row r="152" spans="1:3" x14ac:dyDescent="0.25">
      <c r="A152" s="28" t="s">
        <v>94</v>
      </c>
      <c r="B152" s="64"/>
    </row>
    <row r="153" spans="1:3" x14ac:dyDescent="0.25">
      <c r="A153" s="29" t="s">
        <v>95</v>
      </c>
      <c r="B153" s="41">
        <v>623418.23</v>
      </c>
    </row>
    <row r="154" spans="1:3" x14ac:dyDescent="0.25">
      <c r="A154" s="29" t="s">
        <v>96</v>
      </c>
      <c r="B154" s="41"/>
    </row>
    <row r="155" spans="1:3" x14ac:dyDescent="0.25">
      <c r="A155" s="29" t="s">
        <v>97</v>
      </c>
      <c r="B155" s="41"/>
    </row>
    <row r="156" spans="1:3" x14ac:dyDescent="0.25">
      <c r="A156" s="68" t="s">
        <v>98</v>
      </c>
      <c r="B156" s="54">
        <v>42657.770000000004</v>
      </c>
    </row>
    <row r="157" spans="1:3" x14ac:dyDescent="0.25">
      <c r="A157" s="28" t="s">
        <v>99</v>
      </c>
      <c r="B157" s="65">
        <v>666076</v>
      </c>
    </row>
    <row r="158" spans="1:3" x14ac:dyDescent="0.25">
      <c r="A158" s="81" t="s">
        <v>100</v>
      </c>
      <c r="B158" s="82"/>
    </row>
    <row r="159" spans="1:3" x14ac:dyDescent="0.25">
      <c r="A159" s="81"/>
      <c r="B159" s="82"/>
    </row>
    <row r="160" spans="1:3" ht="15.75" thickBot="1" x14ac:dyDescent="0.3">
      <c r="A160" s="83"/>
      <c r="B160" s="84"/>
    </row>
    <row r="161" spans="1:2" x14ac:dyDescent="0.25">
      <c r="A161" s="77" t="s">
        <v>101</v>
      </c>
      <c r="B161" s="78"/>
    </row>
    <row r="162" spans="1:2" x14ac:dyDescent="0.25">
      <c r="A162" s="77"/>
      <c r="B162" s="78"/>
    </row>
    <row r="163" spans="1:2" ht="15.75" thickBot="1" x14ac:dyDescent="0.3">
      <c r="A163" s="79" t="s">
        <v>102</v>
      </c>
      <c r="B163" s="80"/>
    </row>
    <row r="174" spans="1:2" x14ac:dyDescent="0.25">
      <c r="B174" s="66"/>
    </row>
  </sheetData>
  <mergeCells count="10">
    <mergeCell ref="A158:B160"/>
    <mergeCell ref="A133:B133"/>
    <mergeCell ref="A22:B22"/>
    <mergeCell ref="A2:B7"/>
    <mergeCell ref="A8:B9"/>
    <mergeCell ref="A10:B10"/>
    <mergeCell ref="A12:B12"/>
    <mergeCell ref="A14:B14"/>
    <mergeCell ref="A17:B17"/>
    <mergeCell ref="A21:B21"/>
  </mergeCells>
  <pageMargins left="0.7" right="0.7" top="0.75" bottom="0.75" header="0.3" footer="0.3"/>
  <pageSetup paperSize="9" scale="38" orientation="portrait" r:id="rId1"/>
  <rowBreaks count="1" manualBreakCount="1">
    <brk id="9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 Celia Barbosa da Silva</cp:lastModifiedBy>
  <cp:lastPrinted>2025-03-18T20:06:16Z</cp:lastPrinted>
  <dcterms:created xsi:type="dcterms:W3CDTF">2023-04-26T15:03:40Z</dcterms:created>
  <dcterms:modified xsi:type="dcterms:W3CDTF">2025-04-16T13:14:45Z</dcterms:modified>
</cp:coreProperties>
</file>